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器" sheetId="1" state="visible" r:id="rId1"/>
    <sheet xmlns:r="http://schemas.openxmlformats.org/officeDocument/2006/relationships" name="速查" sheetId="2" state="visible" r:id="rId2"/>
    <sheet xmlns:r="http://schemas.openxmlformats.org/officeDocument/2006/relationships" name="回溯审计" sheetId="3" state="visible" r:id="rId3"/>
    <sheet xmlns:r="http://schemas.openxmlformats.org/officeDocument/2006/relationships" name="使用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+0.00;-0.00"/>
  </numFmts>
  <fonts count="12">
    <font>
      <name val="Calibri"/>
      <family val="2"/>
      <color theme="1"/>
      <sz val="11"/>
      <scheme val="minor"/>
    </font>
    <font>
      <b val="1"/>
      <color rgb="001F4E79"/>
      <sz val="13"/>
    </font>
    <font>
      <i val="1"/>
      <color rgb="007F7F7F"/>
      <sz val="9"/>
    </font>
    <font>
      <sz val="10"/>
    </font>
    <font>
      <color rgb="007F7F7F"/>
      <sz val="9"/>
    </font>
    <font>
      <b val="1"/>
      <sz val="11"/>
    </font>
    <font>
      <b val="1"/>
      <color rgb="00C00000"/>
      <sz val="11"/>
    </font>
    <font>
      <b val="1"/>
      <color rgb="001F4E79"/>
      <sz val="10"/>
    </font>
    <font>
      <b val="1"/>
      <sz val="9"/>
    </font>
    <font>
      <sz val="9"/>
    </font>
    <font>
      <color rgb="00595959"/>
      <sz val="9"/>
    </font>
    <font>
      <b val="1"/>
      <color rgb="001F4E79"/>
      <sz val="9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DCE6F1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164" fontId="5" fillId="2" borderId="1" applyAlignment="1" pivotButton="0" quotePrefix="0" xfId="0">
      <alignment horizontal="center"/>
    </xf>
    <xf numFmtId="0" fontId="4" fillId="0" borderId="0" pivotButton="0" quotePrefix="0" xfId="0"/>
    <xf numFmtId="165" fontId="5" fillId="2" borderId="1" applyAlignment="1" pivotButton="0" quotePrefix="0" xfId="0">
      <alignment horizontal="center"/>
    </xf>
    <xf numFmtId="164" fontId="5" fillId="3" borderId="1" applyAlignment="1" pivotButton="0" quotePrefix="0" xfId="0">
      <alignment horizontal="center"/>
    </xf>
    <xf numFmtId="2" fontId="5" fillId="3" borderId="1" applyAlignment="1" pivotButton="0" quotePrefix="0" xfId="0">
      <alignment horizontal="center"/>
    </xf>
    <xf numFmtId="166" fontId="5" fillId="3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0" fillId="0" borderId="4" pivotButton="0" quotePrefix="0" xfId="0"/>
    <xf numFmtId="0" fontId="7" fillId="5" borderId="1" pivotButton="0" quotePrefix="0" xfId="0"/>
    <xf numFmtId="0" fontId="8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1" fillId="5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left" vertical="top" wrapText="1"/>
    </xf>
    <xf numFmtId="165" fontId="9" fillId="0" borderId="1" applyAlignment="1" pivotButton="0" quotePrefix="0" xfId="0">
      <alignment horizontal="center" vertical="top" wrapText="1"/>
    </xf>
    <xf numFmtId="164" fontId="9" fillId="0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9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9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33"/>
  <sheetViews>
    <sheetView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4" customWidth="1" min="4" max="4"/>
    <col width="46" customWidth="1" min="5" max="5"/>
  </cols>
  <sheetData>
    <row r="2">
      <c r="B2" s="1" t="inlineStr">
        <is>
          <t>噪声预算计算器</t>
        </is>
      </c>
    </row>
    <row r="3">
      <c r="B3" s="2" t="inlineStr">
        <is>
          <t>黄色格可改，绿色格勿动</t>
        </is>
      </c>
    </row>
    <row r="5">
      <c r="B5" s="3" t="inlineStr">
        <is>
          <t>链路总损耗 L</t>
        </is>
      </c>
      <c r="C5" s="4" t="n">
        <v>0.3</v>
      </c>
      <c r="E5" s="5" t="inlineStr">
        <is>
          <t>含传输、光学元件、模式匹配、探测效率</t>
        </is>
      </c>
    </row>
    <row r="6">
      <c r="B6" s="3" t="inlineStr">
        <is>
          <t>输入压缩度 r (dB)</t>
        </is>
      </c>
      <c r="C6" s="6" t="n">
        <v>6</v>
      </c>
      <c r="E6" s="5" t="inlineStr">
        <is>
          <t>光源输出处，正值</t>
        </is>
      </c>
    </row>
    <row r="7">
      <c r="B7" s="3" t="inlineStr">
        <is>
          <t>附加噪声 n</t>
        </is>
      </c>
      <c r="C7" s="4" t="n">
        <v>0</v>
      </c>
      <c r="E7" s="5" t="inlineStr">
        <is>
          <t>以真空方差为单位；无则填 0</t>
        </is>
      </c>
    </row>
    <row r="8">
      <c r="B8" s="3" t="inlineStr">
        <is>
          <t>路由份额 f</t>
        </is>
      </c>
      <c r="C8" s="4" t="n">
        <v>0.8</v>
      </c>
      <c r="E8" s="5" t="inlineStr">
        <is>
          <t>辅助路由能拿走的损耗比例，0–1；不评估路由时留默认</t>
        </is>
      </c>
    </row>
    <row r="9">
      <c r="B9" s="3" t="inlineStr">
        <is>
          <t>回路自身损耗 ε</t>
        </is>
      </c>
      <c r="C9" s="4" t="n">
        <v>0.03</v>
      </c>
      <c r="E9" s="5" t="inlineStr">
        <is>
          <t>路由回路的实测损耗</t>
        </is>
      </c>
    </row>
    <row r="11">
      <c r="B11" s="1" t="inlineStr">
        <is>
          <t>一、探测端读数</t>
        </is>
      </c>
    </row>
    <row r="12">
      <c r="B12" s="3" t="inlineStr">
        <is>
          <t>总透过率 η = 1 − L</t>
        </is>
      </c>
      <c r="C12" s="7">
        <f>1-C5</f>
        <v/>
      </c>
    </row>
    <row r="13">
      <c r="B13" s="3" t="inlineStr">
        <is>
          <t>探测器处方差 V_out</t>
        </is>
      </c>
      <c r="C13" s="7">
        <f>C12*10^(-C6/10)+(1-C12)+C7</f>
        <v/>
      </c>
      <c r="E13" s="5" t="inlineStr">
        <is>
          <t>V = η·e^(−2r) + (1−η) + n</t>
        </is>
      </c>
    </row>
    <row r="14">
      <c r="B14" s="3" t="inlineStr">
        <is>
          <t>有效压缩 Ae (dB)</t>
        </is>
      </c>
      <c r="C14" s="8">
        <f>-10*LOG10(C13)</f>
        <v/>
      </c>
      <c r="E14" s="5" t="inlineStr">
        <is>
          <t>Ae = −10·lg V_out</t>
        </is>
      </c>
    </row>
    <row r="15">
      <c r="B15" s="3" t="inlineStr">
        <is>
          <t>损耗地板 (dB)</t>
        </is>
      </c>
      <c r="C15" s="8">
        <f>IF(C5&lt;=0,"—",-10*LOG10(C5))</f>
        <v/>
      </c>
      <c r="E15" s="5" t="inlineStr">
        <is>
          <t>Ae,max = −10·lg L，压缩再大也突破不了</t>
        </is>
      </c>
    </row>
    <row r="16">
      <c r="B16" s="3" t="inlineStr">
        <is>
          <t>距地板还差 (dB)</t>
        </is>
      </c>
      <c r="C16" s="8">
        <f>IF(ISNUMBER(C15),C15-C14,"—")</f>
        <v/>
      </c>
      <c r="E16" s="5" t="inlineStr">
        <is>
          <t>地板 − 当前；越小说明瓶颈在链路，不在光源</t>
        </is>
      </c>
    </row>
    <row r="18">
      <c r="B18" s="1" t="inlineStr">
        <is>
          <t>二、辅助路由（填了 f 与 ε 才用）</t>
        </is>
      </c>
    </row>
    <row r="19">
      <c r="B19" s="3" t="inlineStr">
        <is>
          <t>路由后有效透过率 η_EP</t>
        </is>
      </c>
      <c r="C19" s="7">
        <f>(1-C5*(1-C8))*(1-C9)</f>
        <v/>
      </c>
      <c r="E19" s="5" t="inlineStr">
        <is>
          <t>η_EP = [1−L(1−f)]·(1−ε)</t>
        </is>
      </c>
    </row>
    <row r="20">
      <c r="B20" s="3" t="inlineStr">
        <is>
          <t>净透过率增益 G</t>
        </is>
      </c>
      <c r="C20" s="7">
        <f>C19-(1-C5)</f>
        <v/>
      </c>
      <c r="E20" s="5" t="inlineStr">
        <is>
          <t>G = η_EP − (1−L)；G ≤ 0 即纯亏</t>
        </is>
      </c>
    </row>
    <row r="21">
      <c r="B21" s="3" t="inlineStr">
        <is>
          <t>盈亏平衡点 ε*</t>
        </is>
      </c>
      <c r="C21" s="7">
        <f>IF(C5=0,0,C5*C8/(1-C5*(1-C8)))</f>
        <v/>
      </c>
      <c r="E21" s="5" t="inlineStr">
        <is>
          <t>ε* = L·f / [1−L(1−f)]；与压缩度无关</t>
        </is>
      </c>
    </row>
    <row r="22">
      <c r="B22" s="3" t="inlineStr">
        <is>
          <t>噪声预算 n_max</t>
        </is>
      </c>
      <c r="C22" s="7">
        <f>MAX(0,C20*(1-10^(-C6/10)))</f>
        <v/>
      </c>
      <c r="E22" s="5" t="inlineStr">
        <is>
          <t>n_max = G·(1−e^(−2r))</t>
        </is>
      </c>
    </row>
    <row r="23">
      <c r="B23" s="3" t="inlineStr">
        <is>
          <t>路由后 V_out</t>
        </is>
      </c>
      <c r="C23" s="7">
        <f>C19*10^(-C6/10)+(1-C19)+C7</f>
        <v/>
      </c>
    </row>
    <row r="24">
      <c r="B24" s="3" t="inlineStr">
        <is>
          <t>路由后有效压缩 (dB)</t>
        </is>
      </c>
      <c r="C24" s="8">
        <f>-10*LOG10(C23)</f>
        <v/>
      </c>
    </row>
    <row r="25">
      <c r="B25" s="3" t="inlineStr">
        <is>
          <t>净收益 (dB)</t>
        </is>
      </c>
      <c r="C25" s="9">
        <f>C24-C14</f>
        <v/>
      </c>
      <c r="E25" s="5" t="inlineStr">
        <is>
          <t>路由后 − 路由前</t>
        </is>
      </c>
    </row>
    <row r="26">
      <c r="B26" s="3" t="inlineStr">
        <is>
          <t>判定</t>
        </is>
      </c>
      <c r="C26" s="10">
        <f>IF(C20&lt;=0,"纯亏：回路代价过高",IF(C7&gt;C22,"附加噪声超预算","有收益"))</f>
        <v/>
      </c>
      <c r="D26" s="11" t="n"/>
    </row>
    <row r="28">
      <c r="B28" s="1" t="inlineStr">
        <is>
          <t>三、反解：由输入压缩度与观测值反推链路损耗（审计用）</t>
        </is>
      </c>
    </row>
    <row r="29">
      <c r="B29" s="3" t="inlineStr">
        <is>
          <t>输入压缩度 (dB)</t>
        </is>
      </c>
      <c r="C29" s="6" t="n">
        <v>12.9</v>
      </c>
      <c r="E29" s="5" t="inlineStr">
        <is>
          <t>论文给出的光源输出值</t>
        </is>
      </c>
    </row>
    <row r="30">
      <c r="B30" s="3" t="inlineStr">
        <is>
          <t>观测有效压缩 (dB)</t>
        </is>
      </c>
      <c r="C30" s="6" t="n">
        <v>6.5</v>
      </c>
      <c r="E30" s="5" t="inlineStr">
        <is>
          <t>论文给出的探测器读数</t>
        </is>
      </c>
    </row>
    <row r="31">
      <c r="B31" s="3" t="inlineStr">
        <is>
          <t>隐含总损耗 L</t>
        </is>
      </c>
      <c r="C31" s="7">
        <f>(10^(-C30/10)-10^(-C29/10))/(1-10^(-C29/10))</f>
        <v/>
      </c>
      <c r="E31" s="5" t="inlineStr">
        <is>
          <t>L = (V_out − V_sq) / (1 − V_sq)</t>
        </is>
      </c>
    </row>
    <row r="32">
      <c r="B32" s="3" t="inlineStr">
        <is>
          <t>隐含效率 η</t>
        </is>
      </c>
      <c r="C32" s="7">
        <f>1-C31</f>
        <v/>
      </c>
    </row>
    <row r="33">
      <c r="B33" s="3" t="inlineStr">
        <is>
          <t>一致性</t>
        </is>
      </c>
      <c r="C33" s="10">
        <f>IF(OR(C31&lt;0,C31&gt;=1),"不闭合：检查前置放大/口径","闭合")</f>
        <v/>
      </c>
      <c r="D33" s="11" t="n"/>
      <c r="E33" s="5" t="inlineStr">
        <is>
          <t>隐含值落在 0–1 之外 ⇒ 该链路不能用本式复算（含前置放大等）</t>
        </is>
      </c>
    </row>
  </sheetData>
  <mergeCells count="2">
    <mergeCell ref="C26:D26"/>
    <mergeCell ref="C33:D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5"/>
  <sheetViews>
    <sheetView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4" customWidth="1" min="3" max="3"/>
    <col width="46" customWidth="1" min="4" max="4"/>
  </cols>
  <sheetData>
    <row r="2">
      <c r="B2" s="1" t="inlineStr">
        <is>
          <t>判据速查</t>
        </is>
      </c>
    </row>
    <row r="4">
      <c r="B4" s="12" t="inlineStr">
        <is>
          <t>量</t>
        </is>
      </c>
      <c r="C4" s="12" t="inlineStr">
        <is>
          <t>式子</t>
        </is>
      </c>
      <c r="D4" s="12" t="inlineStr">
        <is>
          <t>说明</t>
        </is>
      </c>
    </row>
    <row r="5" ht="26" customHeight="1">
      <c r="B5" s="13" t="inlineStr">
        <is>
          <t>探测端方差</t>
        </is>
      </c>
      <c r="C5" s="14" t="inlineStr">
        <is>
          <t>V_out = η·e^(−2r) + (1−η) + n</t>
        </is>
      </c>
      <c r="D5" s="15" t="inlineStr">
        <is>
          <t>η = 1 − L；n 以真空方差为单位</t>
        </is>
      </c>
    </row>
    <row r="6" ht="26" customHeight="1">
      <c r="B6" s="13" t="inlineStr">
        <is>
          <t>有效压缩</t>
        </is>
      </c>
      <c r="C6" s="14" t="inlineStr">
        <is>
          <t>Ae = −10·lg V_out</t>
        </is>
      </c>
      <c r="D6" s="15" t="inlineStr">
        <is>
          <t>dB，正值表示优于散粒噪声</t>
        </is>
      </c>
    </row>
    <row r="7" ht="26" customHeight="1">
      <c r="B7" s="13" t="inlineStr">
        <is>
          <t>损耗地板</t>
        </is>
      </c>
      <c r="C7" s="14" t="inlineStr">
        <is>
          <t>Ae,max = −10·lg L</t>
        </is>
      </c>
      <c r="D7" s="15" t="inlineStr">
        <is>
          <t>压缩无穷大时的上限（V_out 趋于 L）</t>
        </is>
      </c>
    </row>
    <row r="8" ht="26" customHeight="1">
      <c r="B8" s="13" t="inlineStr">
        <is>
          <t>路由后透过率</t>
        </is>
      </c>
      <c r="C8" s="14" t="inlineStr">
        <is>
          <t>η_EP = [1 − L(1−f)]·(1−ε)</t>
        </is>
      </c>
      <c r="D8" s="15" t="inlineStr"/>
    </row>
    <row r="9" ht="26" customHeight="1">
      <c r="B9" s="13" t="inlineStr">
        <is>
          <t>净增益</t>
        </is>
      </c>
      <c r="C9" s="14" t="inlineStr">
        <is>
          <t>G = η_EP − (1−L)</t>
        </is>
      </c>
      <c r="D9" s="15" t="inlineStr">
        <is>
          <t>G ≤ 0 即纯亏，与压缩度无关</t>
        </is>
      </c>
    </row>
    <row r="10" ht="26" customHeight="1">
      <c r="B10" s="13" t="inlineStr">
        <is>
          <t>盈亏平衡</t>
        </is>
      </c>
      <c r="C10" s="14" t="inlineStr">
        <is>
          <t>ε* = L·f / [1 − L(1−f)]</t>
        </is>
      </c>
      <c r="D10" s="15" t="inlineStr">
        <is>
          <t>与压缩度无关</t>
        </is>
      </c>
    </row>
    <row r="11" ht="26" customHeight="1">
      <c r="B11" s="13" t="inlineStr">
        <is>
          <t>噪声预算</t>
        </is>
      </c>
      <c r="C11" s="14" t="inlineStr">
        <is>
          <t>n_max = G·(1 − e^(−2r))</t>
        </is>
      </c>
      <c r="D11" s="15" t="inlineStr">
        <is>
          <t>收益为正所需的附加噪声上限</t>
        </is>
      </c>
    </row>
    <row r="12" ht="26" customHeight="1">
      <c r="B12" s="13" t="inlineStr">
        <is>
          <t>收益上限</t>
        </is>
      </c>
      <c r="C12" s="14" t="inlineStr">
        <is>
          <t>Δ_max = −10·lg(1 − f)</t>
        </is>
      </c>
      <c r="D12" s="15" t="inlineStr">
        <is>
          <t>与 L 无关</t>
        </is>
      </c>
    </row>
    <row r="13" ht="26" customHeight="1">
      <c r="B13" s="13" t="inlineStr">
        <is>
          <t>反解损耗</t>
        </is>
      </c>
      <c r="C13" s="14" t="inlineStr">
        <is>
          <t>L = (V_out − V_sq)/(1 − V_sq)</t>
        </is>
      </c>
      <c r="D13" s="15" t="inlineStr">
        <is>
          <t>审计用：由两个 dB 值反推链路</t>
        </is>
      </c>
    </row>
    <row r="14" ht="26" customHeight="1">
      <c r="B14" s="13" t="inlineStr">
        <is>
          <t>相干折算</t>
        </is>
      </c>
      <c r="C14" s="14" t="inlineStr">
        <is>
          <t>k = T₂/T₂*，平均时间节省 = k²</t>
        </is>
      </c>
      <c r="D14" s="15" t="inlineStr">
        <is>
          <t>用于与滤波、回波等手段比较</t>
        </is>
      </c>
    </row>
    <row r="15" ht="26" customHeight="1">
      <c r="B15" s="13" t="inlineStr">
        <is>
          <t>增益罚金</t>
        </is>
      </c>
      <c r="C15" s="14" t="inlineStr">
        <is>
          <t>噪声系数 ≥ 3 dB</t>
        </is>
      </c>
      <c r="D15" s="15" t="inlineStr">
        <is>
          <t>相位不敏感放大器下限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H14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6" customWidth="1" min="3" max="3"/>
    <col width="14" customWidth="1" min="4" max="4"/>
    <col width="14" customWidth="1" min="5" max="5"/>
    <col width="16" customWidth="1" min="6" max="6"/>
    <col width="12" customWidth="1" min="7" max="7"/>
    <col width="34" customWidth="1" min="8" max="8"/>
  </cols>
  <sheetData>
    <row r="2">
      <c r="B2" s="1" t="inlineStr">
        <is>
          <t>回溯审计（用已发表数据检算本口径）</t>
        </is>
      </c>
    </row>
    <row r="3">
      <c r="B3" s="2" t="inlineStr">
        <is>
          <t>三个案例：两个闭合、一个不闭合——后者正好暴露了本式的适用边界。</t>
        </is>
      </c>
    </row>
    <row r="5" ht="30" customHeight="1">
      <c r="A5" s="16" t="inlineStr">
        <is>
          <t>#</t>
        </is>
      </c>
      <c r="B5" s="16" t="inlineStr">
        <is>
          <t>案例</t>
        </is>
      </c>
      <c r="C5" s="16" t="inlineStr">
        <is>
          <t>输入压缩 (dB)</t>
        </is>
      </c>
      <c r="D5" s="16" t="inlineStr">
        <is>
          <t>观测值 (dB)</t>
        </is>
      </c>
      <c r="E5" s="16" t="inlineStr">
        <is>
          <t>隐含损耗 L</t>
        </is>
      </c>
      <c r="F5" s="16" t="inlineStr">
        <is>
          <t>隐含效率 η</t>
        </is>
      </c>
      <c r="G5" s="16" t="inlineStr">
        <is>
          <t>判定</t>
        </is>
      </c>
      <c r="H5" s="16" t="inlineStr">
        <is>
          <t>说明</t>
        </is>
      </c>
    </row>
    <row r="6" ht="46" customHeight="1">
      <c r="A6" s="17" t="n">
        <v>1</v>
      </c>
      <c r="B6" s="18" t="inlineStr">
        <is>
          <t>LIGO O3 压缩注入</t>
        </is>
      </c>
      <c r="C6" s="19" t="n">
        <v>6</v>
      </c>
      <c r="D6" s="19" t="n">
        <v>3</v>
      </c>
      <c r="E6" s="20">
        <f>(10^(-D6/10)-10^(-C6/10))/(1-10^(-C6/10))</f>
        <v/>
      </c>
      <c r="F6" s="20">
        <f>1-E6</f>
        <v/>
      </c>
      <c r="G6" s="21">
        <f>IF(OR(E6&lt;0,E6&gt;=1),"不闭合","闭合")</f>
        <v/>
      </c>
      <c r="H6" s="22" t="inlineStr">
        <is>
          <t>论文：注入 6 dB、观测约 3 dB。反解得 L ≈ 0.33，与其约 30% 的链路损耗相符。</t>
        </is>
      </c>
    </row>
    <row r="7" ht="46" customHeight="1">
      <c r="A7" s="17" t="n">
        <v>2</v>
      </c>
      <c r="B7" s="18" t="inlineStr">
        <is>
          <t>Yb 光晶格钟自旋压缩</t>
        </is>
      </c>
      <c r="C7" s="19" t="n">
        <v>12.9</v>
      </c>
      <c r="D7" s="19" t="n">
        <v>6.5</v>
      </c>
      <c r="E7" s="20">
        <f>(10^(-D7/10)-10^(-C7/10))/(1-10^(-C7/10))</f>
        <v/>
      </c>
      <c r="F7" s="20">
        <f>1-E7</f>
        <v/>
      </c>
      <c r="G7" s="21">
        <f>IF(OR(E7&lt;0,E7&gt;=1),"不闭合","闭合")</f>
        <v/>
      </c>
      <c r="H7" s="22" t="inlineStr">
        <is>
          <t>论文：产生 12.9 dB、读出仅得 6.5 dB，自述「受态读出限制」。反解 η ≈ 0.82。</t>
        </is>
      </c>
    </row>
    <row r="8" ht="46" customHeight="1">
      <c r="A8" s="17" t="n">
        <v>3</v>
      </c>
      <c r="B8" s="18" t="inlineStr">
        <is>
          <t>SiN 微环 + 片上放大</t>
        </is>
      </c>
      <c r="C8" s="17" t="inlineStr">
        <is>
          <t>未给</t>
        </is>
      </c>
      <c r="D8" s="19" t="n">
        <v>4.6</v>
      </c>
      <c r="E8" s="17" t="inlineStr">
        <is>
          <t>—</t>
        </is>
      </c>
      <c r="F8" s="17" t="inlineStr">
        <is>
          <t>—</t>
        </is>
      </c>
      <c r="G8" s="21" t="inlineStr">
        <is>
          <t>不适用</t>
        </is>
      </c>
      <c r="H8" s="22" t="inlineStr">
        <is>
          <t>论文：全系统损耗 7 dB 仍有 4.6 dB 观测。反解得负值 ⇒ 前置放大使本式不适用。</t>
        </is>
      </c>
    </row>
    <row r="10">
      <c r="B10" s="23" t="inlineStr">
        <is>
          <t>读法</t>
        </is>
      </c>
    </row>
    <row r="11">
      <c r="B11" s="24" t="inlineStr">
        <is>
          <t>① 前两例把「损耗」从一句形容词变成一个数：LIGO 的 30%、Yb 的读出效率 82%。
② 第三例不是「论文错了」，而是本式的前提（生成后、探测前无放大）不成立——这正是标准 8.1.3 要强制披露增益与位置的原因。
③ 审计只做两件事：复算，以及指出口径缺口。不评价工作质量。</t>
        </is>
      </c>
    </row>
    <row r="12"/>
    <row r="13"/>
    <row r="14"/>
  </sheetData>
  <mergeCells count="1">
    <mergeCell ref="B11:H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3:B10"/>
  <sheetViews>
    <sheetView workbookViewId="0">
      <selection activeCell="A1" sqref="A1"/>
    </sheetView>
  </sheetViews>
  <sheetFormatPr baseColWidth="8" defaultRowHeight="15"/>
  <cols>
    <col width="100" customWidth="1" min="2" max="2"/>
  </cols>
  <sheetData>
    <row r="3" ht="34" customHeight="1">
      <c r="B3" s="25" t="inlineStr">
        <is>
          <t>这是什么：把《量子测量链路噪声预算核验规范》第 8 章的算式做成可填的计算器，外加一个反解工具与三个回溯审计。</t>
        </is>
      </c>
    </row>
    <row r="4" ht="34" customHeight="1">
      <c r="B4" s="25" t="inlineStr">
        <is>
          <t>怎么用（评审）：在「计算器」页填 L、r、n；若要评估某条辅助路由，再填 f、ε。看 26 行的判定。</t>
        </is>
      </c>
    </row>
    <row r="5" ht="34" customHeight="1">
      <c r="B5" s="25" t="inlineStr">
        <is>
          <t>怎么用（审计）：在「计算器」页第三区填论文的输入压缩度与观测值，得到隐含损耗；再与论文自报值比对。</t>
        </is>
      </c>
    </row>
    <row r="6" ht="34" customHeight="1">
      <c r="B6" s="25" t="inlineStr">
        <is>
          <t>颜色约定：黄色=输入，绿色=计算，橙色=判定。除黄色格外不要手改。</t>
        </is>
      </c>
    </row>
    <row r="7" ht="34" customHeight="1">
      <c r="B7" s="25" t="inlineStr">
        <is>
          <t>边界：本式计算高斯态、线性损耗、单参数相位估计。非高斯态、光子计数、多参数估计不适用。</t>
        </is>
      </c>
    </row>
    <row r="8" ht="34" customHeight="1">
      <c r="B8" s="25" t="inlineStr">
        <is>
          <t>含前置放大时：若放大器在损耗之前，本式不成立（反解会给出负值）。此时应另报增益 G 与放大器位置。</t>
        </is>
      </c>
    </row>
    <row r="9" ht="34" customHeight="1">
      <c r="B9" s="25" t="inlineStr">
        <is>
          <t>单位：方差以真空方差为 1；dB 定义为 −10·lg V。</t>
        </is>
      </c>
    </row>
    <row r="10" ht="34" customHeight="1">
      <c r="B10" s="25" t="inlineStr">
        <is>
          <t>版本：对应规范草案 T/×××—2026 第 8 章；2026-10。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2026-10-24T05:47:56Z</dcterms:created>
  <dcterms:modified xmlns:dcterms="http://purl.org/dc/terms/" xmlns:xsi="http://www.w3.org/2001/XMLSchema-instance" xsi:type="dcterms:W3CDTF">2026-10-24T05:47:56Z</dcterms:modified>
</cp:coreProperties>
</file>