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预算表" sheetId="1" state="visible" r:id="rId1"/>
    <sheet xmlns:r="http://schemas.openxmlformats.org/officeDocument/2006/relationships" name="算例" sheetId="2" state="visible" r:id="rId2"/>
    <sheet xmlns:r="http://schemas.openxmlformats.org/officeDocument/2006/relationships" name="说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+0.00;-0.00"/>
    <numFmt numFmtId="166" formatCode="0.0000"/>
  </numFmts>
  <fonts count="15">
    <font>
      <name val="Calibri"/>
      <family val="2"/>
      <color theme="1"/>
      <sz val="11"/>
      <scheme val="minor"/>
    </font>
    <font>
      <b val="1"/>
      <color rgb="001F4E79"/>
      <sz val="13"/>
    </font>
    <font>
      <i val="1"/>
      <color rgb="007F7F7F"/>
      <sz val="9"/>
    </font>
    <font>
      <b val="1"/>
      <sz val="10"/>
    </font>
    <font>
      <b val="1"/>
      <sz val="11"/>
    </font>
    <font>
      <sz val="10"/>
    </font>
    <font>
      <b val="1"/>
      <color rgb="001F4E79"/>
      <sz val="9"/>
    </font>
    <font>
      <color rgb="00595959"/>
      <sz val="8"/>
    </font>
    <font>
      <sz val="11"/>
    </font>
    <font>
      <b val="1"/>
      <sz val="12"/>
    </font>
    <font>
      <b val="1"/>
      <color rgb="00C00000"/>
      <sz val="11"/>
    </font>
    <font>
      <b val="1"/>
      <sz val="9"/>
    </font>
    <font>
      <sz val="9"/>
    </font>
    <font>
      <color rgb="00999999"/>
      <sz val="9"/>
    </font>
    <font>
      <i val="1"/>
      <sz val="9"/>
    </font>
  </fonts>
  <fills count="6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CE6F1"/>
      </patternFill>
    </fill>
    <fill>
      <patternFill patternType="solid">
        <fgColor rgb="00DDEBF7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4" fillId="2" borderId="1" applyAlignment="1" pivotButton="0" quotePrefix="0" xfId="0">
      <alignment horizontal="center"/>
    </xf>
    <xf numFmtId="0" fontId="5" fillId="0" borderId="0" pivotButton="0" quotePrefix="0" xfId="0"/>
    <xf numFmtId="1" fontId="5" fillId="2" borderId="1" applyAlignment="1" pivotButton="0" quotePrefix="0" xfId="0">
      <alignment horizontal="center"/>
    </xf>
    <xf numFmtId="0" fontId="6" fillId="3" borderId="1" applyAlignment="1" pivotButton="0" quotePrefix="0" xfId="0">
      <alignment horizontal="center" vertical="center" wrapText="1"/>
    </xf>
    <xf numFmtId="0" fontId="5" fillId="4" borderId="0" pivotButton="0" quotePrefix="0" xfId="0"/>
    <xf numFmtId="10" fontId="5" fillId="2" borderId="1" applyAlignment="1" pivotButton="0" quotePrefix="0" xfId="0">
      <alignment horizontal="center"/>
    </xf>
    <xf numFmtId="10" fontId="5" fillId="0" borderId="1" applyAlignment="1" pivotButton="0" quotePrefix="0" xfId="0">
      <alignment horizontal="center"/>
    </xf>
    <xf numFmtId="2" fontId="5" fillId="0" borderId="1" applyAlignment="1" pivotButton="0" quotePrefix="0" xfId="0">
      <alignment horizontal="center"/>
    </xf>
    <xf numFmtId="165" fontId="3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7" fillId="4" borderId="0" pivotButton="0" quotePrefix="0" xfId="0"/>
    <xf numFmtId="0" fontId="7" fillId="0" borderId="0" pivotButton="0" quotePrefix="0" xfId="0"/>
    <xf numFmtId="10" fontId="4" fillId="5" borderId="1" applyAlignment="1" pivotButton="0" quotePrefix="0" xfId="0">
      <alignment horizontal="center"/>
    </xf>
    <xf numFmtId="10" fontId="8" fillId="5" borderId="1" applyAlignment="1" pivotButton="0" quotePrefix="0" xfId="0">
      <alignment horizontal="center"/>
    </xf>
    <xf numFmtId="166" fontId="8" fillId="5" borderId="1" applyAlignment="1" pivotButton="0" quotePrefix="0" xfId="0">
      <alignment horizontal="center"/>
    </xf>
    <xf numFmtId="2" fontId="9" fillId="5" borderId="1" applyAlignment="1" pivotButton="0" quotePrefix="0" xfId="0">
      <alignment horizontal="center"/>
    </xf>
    <xf numFmtId="2" fontId="8" fillId="5" borderId="1" applyAlignment="1" pivotButton="0" quotePrefix="0" xfId="0">
      <alignment horizontal="center"/>
    </xf>
    <xf numFmtId="10" fontId="9" fillId="5" borderId="1" applyAlignment="1" pivotButton="0" quotePrefix="0" xfId="0">
      <alignment horizontal="center"/>
    </xf>
    <xf numFmtId="0" fontId="10" fillId="5" borderId="1" applyAlignment="1" pivotButton="0" quotePrefix="0" xfId="0">
      <alignment horizontal="center"/>
    </xf>
    <xf numFmtId="0" fontId="6" fillId="3" borderId="1" applyAlignment="1" pivotButton="0" quotePrefix="0" xfId="0">
      <alignment horizontal="center" wrapText="1"/>
    </xf>
    <xf numFmtId="0" fontId="11" fillId="0" borderId="0" pivotButton="0" quotePrefix="0" xfId="0"/>
    <xf numFmtId="10" fontId="12" fillId="0" borderId="1" applyAlignment="1" pivotButton="0" quotePrefix="0" xfId="0">
      <alignment horizontal="center"/>
    </xf>
    <xf numFmtId="10" fontId="11" fillId="0" borderId="1" applyAlignment="1" pivotButton="0" quotePrefix="0" xfId="0">
      <alignment horizontal="center"/>
    </xf>
    <xf numFmtId="2" fontId="3" fillId="5" borderId="1" applyAlignment="1" pivotButton="0" quotePrefix="0" xfId="0">
      <alignment horizontal="center"/>
    </xf>
    <xf numFmtId="0" fontId="13" fillId="0" borderId="1" applyAlignment="1" pivotButton="0" quotePrefix="0" xfId="0">
      <alignment horizontal="center"/>
    </xf>
    <xf numFmtId="0" fontId="1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CE4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I28"/>
  <sheetViews>
    <sheetView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3" customWidth="1" min="3" max="3"/>
    <col width="13" customWidth="1" min="4" max="4"/>
    <col width="12" customWidth="1" min="5" max="5"/>
    <col width="15" customWidth="1" min="6" max="6"/>
    <col width="12" customWidth="1" min="7" max="7"/>
    <col width="10" customWidth="1" min="8" max="8"/>
    <col width="14" customWidth="1" min="9" max="9"/>
  </cols>
  <sheetData>
    <row r="2">
      <c r="B2" s="1" t="inlineStr">
        <is>
          <t>链路预算表</t>
        </is>
      </c>
    </row>
    <row r="3">
      <c r="B3" s="2" t="inlineStr">
        <is>
          <t>黄格填数、蓝格为几何可算项、绿格自动算。所有 L 均为「份额」，不是 dB。</t>
        </is>
      </c>
    </row>
    <row r="5">
      <c r="B5" s="3" t="inlineStr">
        <is>
          <t>输入压缩度 r (dB)</t>
        </is>
      </c>
      <c r="C5" s="4" t="n">
        <v>10</v>
      </c>
    </row>
    <row r="6">
      <c r="B6" s="5" t="inlineStr">
        <is>
          <t>观测波长 (nm)</t>
        </is>
      </c>
      <c r="C6" s="6" t="n">
        <v>1064</v>
      </c>
    </row>
    <row r="9" ht="30" customHeight="1">
      <c r="B9" s="7" t="inlineStr">
        <is>
          <t>损耗项</t>
        </is>
      </c>
      <c r="C9" s="7" t="inlineStr">
        <is>
          <t>当前 L_i</t>
        </is>
      </c>
      <c r="D9" s="7" t="inlineStr">
        <is>
          <t>可达下限</t>
        </is>
      </c>
      <c r="E9" s="7" t="inlineStr">
        <is>
          <t>可回收</t>
        </is>
      </c>
      <c r="F9" s="7" t="inlineStr">
        <is>
          <t>只改此项的 Ae (dB)</t>
        </is>
      </c>
      <c r="G9" s="7" t="inlineStr">
        <is>
          <t>增益 ΔAe</t>
        </is>
      </c>
      <c r="H9" s="7" t="inlineStr">
        <is>
          <t>排名</t>
        </is>
      </c>
      <c r="I9" s="7" t="inlineStr">
        <is>
          <t>来源</t>
        </is>
      </c>
    </row>
    <row r="10">
      <c r="B10" s="8" t="inlineStr">
        <is>
          <t>模式失配</t>
        </is>
      </c>
      <c r="C10" s="9" t="n">
        <v>0.003</v>
      </c>
      <c r="D10" s="9" t="n">
        <v>0.002</v>
      </c>
      <c r="E10" s="10">
        <f>C10-D10</f>
        <v/>
      </c>
      <c r="F10" s="11">
        <f>-10*LOG10((1-($C$16-C10+D10))*10^(-$C$5/10)+($C$16-C10+D10))</f>
        <v/>
      </c>
      <c r="G10" s="12">
        <f>F10-(-10*LOG10((1-$C$16)*10^(-$C$5/10)+$C$16))</f>
        <v/>
      </c>
      <c r="H10" s="13">
        <f>RANK(G10,$G$10:$G$15)</f>
        <v/>
      </c>
      <c r="I10" s="14" t="inlineStr">
        <is>
          <t>几何·试验Ⅱ</t>
        </is>
      </c>
    </row>
    <row r="11">
      <c r="B11" s="8" t="inlineStr">
        <is>
          <t>有限孔径</t>
        </is>
      </c>
      <c r="C11" s="9" t="n">
        <v>0.002</v>
      </c>
      <c r="D11" s="9" t="n">
        <v>0.001</v>
      </c>
      <c r="E11" s="10">
        <f>C11-D11</f>
        <v/>
      </c>
      <c r="F11" s="11">
        <f>-10*LOG10((1-($C$16-C11+D11))*10^(-$C$5/10)+($C$16-C11+D11))</f>
        <v/>
      </c>
      <c r="G11" s="12">
        <f>F11-(-10*LOG10((1-$C$16)*10^(-$C$5/10)+$C$16))</f>
        <v/>
      </c>
      <c r="H11" s="13">
        <f>RANK(G11,$G$10:$G$15)</f>
        <v/>
      </c>
      <c r="I11" s="14" t="inlineStr">
        <is>
          <t>几何·试验Ⅲ</t>
        </is>
      </c>
    </row>
    <row r="12">
      <c r="B12" s="8" t="inlineStr">
        <is>
          <t>端面 Fresnel</t>
        </is>
      </c>
      <c r="C12" s="9" t="n">
        <v>0.004</v>
      </c>
      <c r="D12" s="9" t="n">
        <v>0.004</v>
      </c>
      <c r="E12" s="10">
        <f>C12-D12</f>
        <v/>
      </c>
      <c r="F12" s="11">
        <f>-10*LOG10((1-($C$16-C12+D12))*10^(-$C$5/10)+($C$16-C12+D12))</f>
        <v/>
      </c>
      <c r="G12" s="12">
        <f>F12-(-10*LOG10((1-$C$16)*10^(-$C$5/10)+$C$16))</f>
        <v/>
      </c>
      <c r="H12" s="13">
        <f>RANK(G12,$G$10:$G$15)</f>
        <v/>
      </c>
      <c r="I12" s="14" t="inlineStr">
        <is>
          <t>几何·试验Ⅳ</t>
        </is>
      </c>
    </row>
    <row r="13">
      <c r="B13" s="8" t="inlineStr">
        <is>
          <t>端面对准</t>
        </is>
      </c>
      <c r="C13" s="9" t="n">
        <v>0.0005</v>
      </c>
      <c r="D13" s="9" t="n">
        <v>0.0005</v>
      </c>
      <c r="E13" s="10">
        <f>C13-D13</f>
        <v/>
      </c>
      <c r="F13" s="11">
        <f>-10*LOG10((1-($C$16-C13+D13))*10^(-$C$5/10)+($C$16-C13+D13))</f>
        <v/>
      </c>
      <c r="G13" s="12">
        <f>F13-(-10*LOG10((1-$C$16)*10^(-$C$5/10)+$C$16))</f>
        <v/>
      </c>
      <c r="H13" s="13">
        <f>RANK(G13,$G$10:$G$15)</f>
        <v/>
      </c>
      <c r="I13" s="14" t="inlineStr">
        <is>
          <t>几何·试验Ⅳ</t>
        </is>
      </c>
    </row>
    <row r="14">
      <c r="B14" s="5" t="inlineStr">
        <is>
          <t>光学元件插入损耗</t>
        </is>
      </c>
      <c r="C14" s="9" t="n">
        <v>0.01</v>
      </c>
      <c r="D14" s="9" t="n">
        <v>0.003</v>
      </c>
      <c r="E14" s="10">
        <f>C14-D14</f>
        <v/>
      </c>
      <c r="F14" s="11">
        <f>-10*LOG10((1-($C$16-C14+D14))*10^(-$C$5/10)+($C$16-C14+D14))</f>
        <v/>
      </c>
      <c r="G14" s="12">
        <f>F14-(-10*LOG10((1-$C$16)*10^(-$C$5/10)+$C$16))</f>
        <v/>
      </c>
      <c r="H14" s="13">
        <f>RANK(G14,$G$10:$G$15)</f>
        <v/>
      </c>
      <c r="I14" s="15" t="inlineStr">
        <is>
          <t>实测</t>
        </is>
      </c>
    </row>
    <row r="15">
      <c r="B15" s="5" t="inlineStr">
        <is>
          <t>探测效率损失</t>
        </is>
      </c>
      <c r="C15" s="9" t="n">
        <v>0.02</v>
      </c>
      <c r="D15" s="9" t="n">
        <v>0.01</v>
      </c>
      <c r="E15" s="10">
        <f>C15-D15</f>
        <v/>
      </c>
      <c r="F15" s="11">
        <f>-10*LOG10((1-($C$16-C15+D15))*10^(-$C$5/10)+($C$16-C15+D15))</f>
        <v/>
      </c>
      <c r="G15" s="12">
        <f>F15-(-10*LOG10((1-$C$16)*10^(-$C$5/10)+$C$16))</f>
        <v/>
      </c>
      <c r="H15" s="13">
        <f>RANK(G15,$G$10:$G$15)</f>
        <v/>
      </c>
      <c r="I15" s="15" t="inlineStr">
        <is>
          <t>实测</t>
        </is>
      </c>
    </row>
    <row r="16">
      <c r="B16" s="3" t="inlineStr">
        <is>
          <t>合计 L</t>
        </is>
      </c>
      <c r="C16" s="16">
        <f>SUM(C10:C15)</f>
        <v/>
      </c>
    </row>
    <row r="18">
      <c r="B18" s="1" t="inlineStr">
        <is>
          <t>结果</t>
        </is>
      </c>
    </row>
    <row r="19">
      <c r="B19" s="5" t="inlineStr">
        <is>
          <t>总损耗 L</t>
        </is>
      </c>
      <c r="C19" s="17">
        <f>$C$16</f>
        <v/>
      </c>
    </row>
    <row r="20">
      <c r="B20" s="5" t="inlineStr">
        <is>
          <t>探测器处方差 V_out</t>
        </is>
      </c>
      <c r="C20" s="18">
        <f>(1-$C$16)*10^(-$C$5/10)+$C$16</f>
        <v/>
      </c>
    </row>
    <row r="21">
      <c r="B21" s="3" t="inlineStr">
        <is>
          <t>有效压缩 Ae (dB)</t>
        </is>
      </c>
      <c r="C21" s="19">
        <f>-10*LOG10((1-$C$16)*10^(-$C$5/10)+$C$16)</f>
        <v/>
      </c>
    </row>
    <row r="22">
      <c r="B22" s="5" t="inlineStr">
        <is>
          <t>损耗地板 Ae,max (dB)</t>
        </is>
      </c>
      <c r="C22" s="20">
        <f>IF($C$16&lt;=0,"—",-10*LOG10($C$16))</f>
        <v/>
      </c>
    </row>
    <row r="23">
      <c r="B23" s="5" t="inlineStr">
        <is>
          <t>距地板还差 (dB)</t>
        </is>
      </c>
      <c r="C23" s="20">
        <f>IF(ISNUMBER($C$22),$C$22-$C$21,"—")</f>
        <v/>
      </c>
    </row>
    <row r="25">
      <c r="B25" s="1" t="inlineStr">
        <is>
          <t>目标反推</t>
        </is>
      </c>
    </row>
    <row r="26">
      <c r="B26" s="5" t="inlineStr">
        <is>
          <t>目标有效压缩 (dB)</t>
        </is>
      </c>
      <c r="C26" s="4" t="n">
        <v>9</v>
      </c>
    </row>
    <row r="27">
      <c r="B27" s="3" t="inlineStr">
        <is>
          <t>允许的总损耗 L_max</t>
        </is>
      </c>
      <c r="C27" s="21">
        <f>IF($C$26&gt;=$C$5,1,(10^(-$C$26/10)-10^(-$C$5/10))/(1-10^(-$C$5/10)))</f>
        <v/>
      </c>
    </row>
    <row r="28">
      <c r="B28" s="3" t="inlineStr">
        <is>
          <t>判定</t>
        </is>
      </c>
      <c r="C28" s="22">
        <f>IF($C$27&gt;=$C$16,"可达","需再降 "&amp;TEXT($C$16-$C$27,"0.00%"))</f>
        <v/>
      </c>
    </row>
  </sheetData>
  <conditionalFormatting sqref="G10:G15">
    <cfRule type="cellIs" priority="1" operator="greaterThanOrEqual" dxfId="0">
      <formula>0.3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13"/>
  <sheetViews>
    <sheetView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2" customWidth="1" min="9" max="9"/>
  </cols>
  <sheetData>
    <row r="2">
      <c r="B2" s="1" t="inlineStr">
        <is>
          <t>四个典型链路（10 dB 输入）</t>
        </is>
      </c>
    </row>
    <row r="4" ht="28" customHeight="1">
      <c r="B4" s="23" t="inlineStr">
        <is>
          <t>链路</t>
        </is>
      </c>
      <c r="C4" s="23" t="inlineStr">
        <is>
          <t>模式失配</t>
        </is>
      </c>
      <c r="D4" s="23" t="inlineStr">
        <is>
          <t>孔径</t>
        </is>
      </c>
      <c r="E4" s="23" t="inlineStr">
        <is>
          <t>Fresnel</t>
        </is>
      </c>
      <c r="F4" s="23" t="inlineStr">
        <is>
          <t>对准</t>
        </is>
      </c>
      <c r="G4" s="23" t="inlineStr">
        <is>
          <t>光学元件</t>
        </is>
      </c>
      <c r="H4" s="23" t="inlineStr">
        <is>
          <t>探测</t>
        </is>
      </c>
      <c r="I4" s="23" t="inlineStr">
        <is>
          <t>总 L</t>
        </is>
      </c>
      <c r="J4" s="23" t="inlineStr">
        <is>
          <t>Ae (dB)</t>
        </is>
      </c>
    </row>
    <row r="5">
      <c r="B5" s="24" t="inlineStr">
        <is>
          <t>近理想（全镀膜、良好对准）</t>
        </is>
      </c>
      <c r="C5" s="25" t="n">
        <v>0.001</v>
      </c>
      <c r="D5" s="25" t="n">
        <v>0.0005</v>
      </c>
      <c r="E5" s="25" t="n">
        <v>0.004</v>
      </c>
      <c r="F5" s="25" t="n">
        <v>0.0005</v>
      </c>
      <c r="G5" s="25" t="n">
        <v>0.003</v>
      </c>
      <c r="H5" s="25" t="n">
        <v>0.01</v>
      </c>
      <c r="I5" s="26" t="n">
        <v>0.019</v>
      </c>
      <c r="J5" s="27" t="n">
        <v>9.31</v>
      </c>
    </row>
    <row r="6">
      <c r="B6" s="24" t="inlineStr">
        <is>
          <t>光纤链路（已镀膜）</t>
        </is>
      </c>
      <c r="C6" s="25" t="n">
        <v>0.003</v>
      </c>
      <c r="D6" s="25" t="n">
        <v>0.002</v>
      </c>
      <c r="E6" s="25" t="n">
        <v>0.004</v>
      </c>
      <c r="F6" s="25" t="n">
        <v>0.0005</v>
      </c>
      <c r="G6" s="25" t="n">
        <v>0.01</v>
      </c>
      <c r="H6" s="25" t="n">
        <v>0.02</v>
      </c>
      <c r="I6" s="26" t="n">
        <v>0.0395</v>
      </c>
      <c r="J6" s="27" t="n">
        <v>8.68</v>
      </c>
    </row>
    <row r="7">
      <c r="B7" s="24" t="inlineStr">
        <is>
          <t>光纤链路（未镀膜）</t>
        </is>
      </c>
      <c r="C7" s="25" t="n">
        <v>0.003</v>
      </c>
      <c r="D7" s="25" t="n">
        <v>0.002</v>
      </c>
      <c r="E7" s="25" t="n">
        <v>0.0663</v>
      </c>
      <c r="F7" s="25" t="n">
        <v>0.003</v>
      </c>
      <c r="G7" s="25" t="n">
        <v>0.01</v>
      </c>
      <c r="H7" s="25" t="n">
        <v>0.02</v>
      </c>
      <c r="I7" s="26" t="n">
        <v>0.1043</v>
      </c>
      <c r="J7" s="27" t="n">
        <v>7.12</v>
      </c>
    </row>
    <row r="8">
      <c r="B8" s="24" t="inlineStr">
        <is>
          <t>纯自由空间（无光纤）</t>
        </is>
      </c>
      <c r="C8" s="25" t="n">
        <v>0.01</v>
      </c>
      <c r="D8" s="25" t="n">
        <v>0.02</v>
      </c>
      <c r="E8" s="28" t="inlineStr">
        <is>
          <t>—</t>
        </is>
      </c>
      <c r="F8" s="28" t="inlineStr">
        <is>
          <t>—</t>
        </is>
      </c>
      <c r="G8" s="25" t="n">
        <v>0.015</v>
      </c>
      <c r="H8" s="25" t="n">
        <v>0.03</v>
      </c>
      <c r="I8" s="26" t="n">
        <v>0.075</v>
      </c>
      <c r="J8" s="27" t="n">
        <v>7.76</v>
      </c>
    </row>
    <row r="11">
      <c r="B11" s="29" t="inlineStr">
        <is>
          <t>读法：未镀膜比已镀膜少 1.5 dB，这一项比模式失配与孔径两项合起来还大。纯自由空间虽然少了两处端面，但孔径与探测损失上升，净效果不如已镀膜的光纤链路。</t>
        </is>
      </c>
    </row>
    <row r="12"/>
    <row r="13"/>
  </sheetData>
  <mergeCells count="1">
    <mergeCell ref="B11:J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3:B10"/>
  <sheetViews>
    <sheetView workbookViewId="0">
      <selection activeCell="A1" sqref="A1"/>
    </sheetView>
  </sheetViews>
  <sheetFormatPr baseColWidth="8" defaultRowHeight="15"/>
  <cols>
    <col width="100" customWidth="1" min="2" max="2"/>
  </cols>
  <sheetData>
    <row r="3" ht="44" customHeight="1">
      <c r="B3" s="30" t="inlineStr">
        <is>
          <t>这是什么：把《量子测量链路噪声预算核验规范》的算式，与四类几何损耗（失配、孔径、Fresnel、对准）合成一张可填的预算表。</t>
        </is>
      </c>
    </row>
    <row r="4" ht="44" customHeight="1">
      <c r="B4" s="30" t="inlineStr">
        <is>
          <t>怎么填：只需填「当前 L_i」与「可达下限」两类格子；后者填你认为在该项上还能做到的合理下限，没有把握就照抄当前值。</t>
        </is>
      </c>
    </row>
    <row r="5" ht="44" customHeight="1">
      <c r="B5" s="30" t="inlineStr">
        <is>
          <t>排名怎么来的：对每一项，假设只把这一项压到它的可达下限、其余不动，算有效压缩提升多少，再按提升排序。这就是「该往哪花钱」的答案。</t>
        </is>
      </c>
    </row>
    <row r="6" ht="44" customHeight="1">
      <c r="B6" s="30" t="inlineStr">
        <is>
          <t>为什么用份额不用 dB：各项损耗以份额相加，dB 不能相加。表内所有 L 都是份额；dB 只出现在最终结果那一列。</t>
        </is>
      </c>
    </row>
    <row r="7" ht="44" customHeight="1">
      <c r="B7" s="30" t="inlineStr">
        <is>
          <t>目标反推：填一个目标有效压缩，表会算出允许的总损耗，并告诉你离现在差多少。用于倒推指标。</t>
        </is>
      </c>
    </row>
    <row r="8" ht="44" customHeight="1">
      <c r="B8" s="30" t="inlineStr">
        <is>
          <t>几何可算项：蓝底的四项（失配、孔径、Fresnel、对准）可由脚本直接算出，不必实测；其余两项仍需实测或供应商数据。</t>
        </is>
      </c>
    </row>
    <row r="9" ht="44" customHeight="1">
      <c r="B9" s="30" t="inlineStr">
        <is>
          <t>边界：不含材料吸收的波长依赖、偏振相关损耗、多模与光栅耦合器。这些会改变分项数值，但不改变表的用法。</t>
        </is>
      </c>
    </row>
    <row r="10" ht="44" customHeight="1">
      <c r="B10" s="30" t="inlineStr">
        <is>
          <t>版本：对应规范草案 T/×××—2026 §8.1；2026-10。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2026-10-24T07:53:34Z</dcterms:created>
  <dcterms:modified xmlns:dcterms="http://purl.org/dc/terms/" xmlns:xsi="http://www.w3.org/2001/XMLSchema-instance" xsi:type="dcterms:W3CDTF">2026-10-24T07:53:34Z</dcterms:modified>
</cp:coreProperties>
</file>